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715" windowHeight="8265" activeTab="0"/>
  </bookViews>
  <sheets>
    <sheet name="Расчет дефицита 2014-2016 гг" sheetId="1" r:id="rId1"/>
  </sheets>
  <definedNames>
    <definedName name="_xlfn.IFERROR" hidden="1">#NAME?</definedName>
    <definedName name="_xlnm.Print_Area" localSheetId="0">'Расчет дефицита 2014-2016 гг'!$B$1:$F$54</definedName>
  </definedNames>
  <calcPr fullCalcOnLoad="1" fullPrecision="0"/>
</workbook>
</file>

<file path=xl/sharedStrings.xml><?xml version="1.0" encoding="utf-8"?>
<sst xmlns="http://schemas.openxmlformats.org/spreadsheetml/2006/main" count="75" uniqueCount="75">
  <si>
    <t>в том числе:</t>
  </si>
  <si>
    <t>налоговые и неналоговые доходы</t>
  </si>
  <si>
    <t>налоговые доходы всего</t>
  </si>
  <si>
    <t>неналоговые доходы всего</t>
  </si>
  <si>
    <t>безвозмездные поступления</t>
  </si>
  <si>
    <t>дотации</t>
  </si>
  <si>
    <t>субсидии</t>
  </si>
  <si>
    <t>иные межбюджетные трансферты</t>
  </si>
  <si>
    <t>субвенции</t>
  </si>
  <si>
    <t>Наименование</t>
  </si>
  <si>
    <t>№ п/п</t>
  </si>
  <si>
    <t>1.1.</t>
  </si>
  <si>
    <t>6.1.</t>
  </si>
  <si>
    <t>1.2.</t>
  </si>
  <si>
    <t>1.</t>
  </si>
  <si>
    <t>2.1.</t>
  </si>
  <si>
    <t>2.2.</t>
  </si>
  <si>
    <t>3.</t>
  </si>
  <si>
    <t>Верхний предел муниципального долга (расчетный)</t>
  </si>
  <si>
    <t>Предельный объем расходов на обслужив. муниц.долга (расчетный)</t>
  </si>
  <si>
    <t>Объем расходов ,осуществляемые за счет субвенций</t>
  </si>
  <si>
    <t>Предельный объем расходов (не д.б.св 15% от Объема расх.-Объем.расх.за счет субвенц.др.бюдж. )</t>
  </si>
  <si>
    <t>Предельный объем муниципального долга, расчетный</t>
  </si>
  <si>
    <t>Остаток, направленный по Решению</t>
  </si>
  <si>
    <t>2.3.</t>
  </si>
  <si>
    <t>3.1.</t>
  </si>
  <si>
    <t>3.2.</t>
  </si>
  <si>
    <t>5.1.</t>
  </si>
  <si>
    <t>Объем расходов бюджета поселения</t>
  </si>
  <si>
    <t xml:space="preserve">Объем расходов , для расчета (п.6.1 -п.6.2) </t>
  </si>
  <si>
    <t xml:space="preserve">                     БЮДЖЕТНАЯ ДЕЯТЕЛЬНОСТЬ</t>
  </si>
  <si>
    <t>3.3.</t>
  </si>
  <si>
    <t>Предельный объем муниципального долга, по Решению</t>
  </si>
  <si>
    <t>Предельный объем расходов на обслужив. муниц.долга (по Решению)</t>
  </si>
  <si>
    <t>Размер  муниципального долга (МД)на 01.01.2010, (+)</t>
  </si>
  <si>
    <t>Привлечение заимствований ,запланир-х на текущий год, (+)</t>
  </si>
  <si>
    <t>Предоставление муниципальных гарантий, (+)</t>
  </si>
  <si>
    <t>Погашение заимствований,запланированных на текущий год, (-)</t>
  </si>
  <si>
    <t>Погашение(исполнение )муниципальных гарантий, (-)</t>
  </si>
  <si>
    <t>Погашение (списание ) долговых обязательств, (-)</t>
  </si>
  <si>
    <t>Верхний предел муниципального долга (по Решению)</t>
  </si>
  <si>
    <t>Остатки на 01.01.2011 г. по бюджетной деятельности</t>
  </si>
  <si>
    <t>3.4.</t>
  </si>
  <si>
    <t>Объем дефицита бюджета, планово - нормативный(в %)</t>
  </si>
  <si>
    <t>Отклонение (не использованна сумма (-) / превышение суммы дефицита(+) )</t>
  </si>
  <si>
    <r>
      <t>Объем дефицита бюджета, утвержденный решением о бюджете (в %) (</t>
    </r>
    <r>
      <rPr>
        <b/>
        <sz val="9"/>
        <rFont val="Times New Roman"/>
        <family val="1"/>
      </rPr>
      <t>п.3.3/п.1.1.*100)</t>
    </r>
  </si>
  <si>
    <t>Сумма доходов по Решению (ВСЕГО)</t>
  </si>
  <si>
    <t>Дефицит (-)/профицит (+) планово-нормативный, ст.92.1 БК РФ в руб.)</t>
  </si>
  <si>
    <t>Сумма расходов по Решению</t>
  </si>
  <si>
    <t>Сумма расходов всего (по бюджетной росписи)</t>
  </si>
  <si>
    <t>Дефицит (-)/профицит (+) (факт) п.1-п.2.3. (по бюджетной росписи)</t>
  </si>
  <si>
    <t>Источники внутреннего финансирования дефицита бюджета</t>
  </si>
  <si>
    <t>Разница между полученными и погашенными кредитами</t>
  </si>
  <si>
    <t>Изменение остатков средств на счетах по учету средств</t>
  </si>
  <si>
    <t>Иные источники внутреннего финансирования дефицита бюджета</t>
  </si>
  <si>
    <t>поступления от продажи акций</t>
  </si>
  <si>
    <t>разница между средствами, полученными от возврата предоставленных кредитов</t>
  </si>
  <si>
    <t>5.</t>
  </si>
  <si>
    <t>6.1.1.</t>
  </si>
  <si>
    <t>6.1.2.</t>
  </si>
  <si>
    <t>6.1.3.</t>
  </si>
  <si>
    <t>6.1.4.</t>
  </si>
  <si>
    <t>6.1.5.</t>
  </si>
  <si>
    <t>6.1.6.</t>
  </si>
  <si>
    <t>7.1.</t>
  </si>
  <si>
    <t>7.2.</t>
  </si>
  <si>
    <t>7.3.</t>
  </si>
  <si>
    <t>7.4.</t>
  </si>
  <si>
    <t>7.5.</t>
  </si>
  <si>
    <t>руб.</t>
  </si>
  <si>
    <t xml:space="preserve">Глава администрации  Новонадеждинского сельского  поселения                                               Бритвина И.Н.                                                </t>
  </si>
  <si>
    <t>Расчет дефицита в соответствии с решениями  Новонадеждинского сельского поселения на    2014-2015-2016гг.</t>
  </si>
  <si>
    <r>
      <t xml:space="preserve">Первоначальный план, утвержденный Решением "О бюджете на 2014 год и плановый период до 2016" №17-1   от    25.12 .2013г. на </t>
    </r>
    <r>
      <rPr>
        <b/>
        <u val="single"/>
        <sz val="9"/>
        <rFont val="Times New Roman"/>
        <family val="1"/>
      </rPr>
      <t xml:space="preserve">2014 </t>
    </r>
    <r>
      <rPr>
        <sz val="9"/>
        <rFont val="Times New Roman"/>
        <family val="1"/>
      </rPr>
      <t>год</t>
    </r>
  </si>
  <si>
    <r>
      <t xml:space="preserve">Первоначальный план, утвержденный Решением "О бюджете на 2014 год и плановый период до 2016" №17-1    от    25.12 .2013г. на </t>
    </r>
    <r>
      <rPr>
        <b/>
        <u val="single"/>
        <sz val="9"/>
        <rFont val="Times New Roman"/>
        <family val="1"/>
      </rPr>
      <t>2015</t>
    </r>
    <r>
      <rPr>
        <sz val="9"/>
        <rFont val="Times New Roman"/>
        <family val="1"/>
      </rPr>
      <t xml:space="preserve"> год</t>
    </r>
  </si>
  <si>
    <r>
      <t xml:space="preserve">Первоначальный план, утвержденный Решением "О бюджете на 2014 год и плановый период до 2016г" №  17-1        от  25 .12 .2013г. на </t>
    </r>
    <r>
      <rPr>
        <b/>
        <u val="single"/>
        <sz val="9"/>
        <rFont val="Times New Roman"/>
        <family val="1"/>
      </rPr>
      <t>2016</t>
    </r>
    <r>
      <rPr>
        <sz val="9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</si>
</sst>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%"/>
    <numFmt numFmtId="168" formatCode="0.000"/>
    <numFmt numFmtId="169" formatCode="0.000%"/>
    <numFmt numFmtId="170" formatCode="0.0000"/>
    <numFmt numFmtId="171" formatCode="0.0000%"/>
    <numFmt numFmtId="172" formatCode="[$-FC19]d\ mmmm\ yyyy\ &quot;г.&quot;"/>
    <numFmt numFmtId="173" formatCode="0.00000%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2"/>
      <color indexed="63"/>
      <name val="Arial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4" fontId="2" fillId="0" borderId="10" xfId="0" applyNumberFormat="1" applyFont="1" applyBorder="1" applyAlignment="1" applyProtection="1">
      <alignment wrapText="1"/>
      <protection locked="0"/>
    </xf>
    <xf numFmtId="4" fontId="3" fillId="34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top"/>
      <protection locked="0"/>
    </xf>
    <xf numFmtId="165" fontId="2" fillId="0" borderId="10" xfId="0" applyNumberFormat="1" applyFont="1" applyFill="1" applyBorder="1" applyAlignment="1" applyProtection="1">
      <alignment horizontal="right" vertical="top"/>
      <protection locked="0"/>
    </xf>
    <xf numFmtId="166" fontId="2" fillId="0" borderId="10" xfId="0" applyNumberFormat="1" applyFont="1" applyBorder="1" applyAlignment="1" applyProtection="1">
      <alignment vertical="top" wrapText="1"/>
      <protection locked="0"/>
    </xf>
    <xf numFmtId="4" fontId="2" fillId="0" borderId="10" xfId="0" applyNumberFormat="1" applyFont="1" applyBorder="1" applyAlignment="1" applyProtection="1">
      <alignment vertical="top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/>
    </xf>
    <xf numFmtId="4" fontId="3" fillId="36" borderId="0" xfId="0" applyNumberFormat="1" applyFont="1" applyFill="1" applyBorder="1" applyAlignment="1" applyProtection="1">
      <alignment horizontal="right" vertical="center" wrapText="1"/>
      <protection/>
    </xf>
    <xf numFmtId="4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4" borderId="0" xfId="0" applyFill="1" applyAlignment="1">
      <alignment wrapText="1"/>
    </xf>
    <xf numFmtId="2" fontId="2" fillId="39" borderId="10" xfId="0" applyNumberFormat="1" applyFont="1" applyFill="1" applyBorder="1" applyAlignment="1" applyProtection="1">
      <alignment vertical="top"/>
      <protection locked="0"/>
    </xf>
    <xf numFmtId="4" fontId="2" fillId="39" borderId="10" xfId="0" applyNumberFormat="1" applyFont="1" applyFill="1" applyBorder="1" applyAlignment="1" applyProtection="1">
      <alignment vertical="top" wrapText="1"/>
      <protection locked="0"/>
    </xf>
    <xf numFmtId="4" fontId="2" fillId="39" borderId="10" xfId="0" applyNumberFormat="1" applyFont="1" applyFill="1" applyBorder="1" applyAlignment="1" applyProtection="1">
      <alignment/>
      <protection locked="0"/>
    </xf>
    <xf numFmtId="168" fontId="3" fillId="39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38" borderId="10" xfId="0" applyFont="1" applyFill="1" applyBorder="1" applyAlignment="1">
      <alignment horizontal="center"/>
    </xf>
    <xf numFmtId="4" fontId="3" fillId="38" borderId="10" xfId="0" applyNumberFormat="1" applyFont="1" applyFill="1" applyBorder="1" applyAlignment="1" applyProtection="1">
      <alignment vertical="center" wrapText="1"/>
      <protection locked="0"/>
    </xf>
    <xf numFmtId="4" fontId="3" fillId="38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 applyProtection="1">
      <alignment wrapText="1"/>
      <protection locked="0"/>
    </xf>
    <xf numFmtId="0" fontId="2" fillId="34" borderId="10" xfId="0" applyFont="1" applyFill="1" applyBorder="1" applyAlignment="1">
      <alignment horizontal="center"/>
    </xf>
    <xf numFmtId="4" fontId="6" fillId="34" borderId="10" xfId="0" applyNumberFormat="1" applyFont="1" applyFill="1" applyBorder="1" applyAlignment="1" applyProtection="1">
      <alignment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34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" fontId="3" fillId="36" borderId="10" xfId="0" applyNumberFormat="1" applyFont="1" applyFill="1" applyBorder="1" applyAlignment="1" applyProtection="1">
      <alignment vertical="center" wrapText="1"/>
      <protection locked="0"/>
    </xf>
    <xf numFmtId="4" fontId="3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4" fontId="3" fillId="39" borderId="10" xfId="0" applyNumberFormat="1" applyFont="1" applyFill="1" applyBorder="1" applyAlignment="1" applyProtection="1">
      <alignment vertical="top"/>
      <protection locked="0"/>
    </xf>
    <xf numFmtId="0" fontId="5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 applyProtection="1">
      <alignment vertical="center" wrapText="1"/>
      <protection locked="0"/>
    </xf>
    <xf numFmtId="2" fontId="2" fillId="0" borderId="10" xfId="0" applyNumberFormat="1" applyFont="1" applyBorder="1" applyAlignment="1">
      <alignment vertical="top"/>
    </xf>
    <xf numFmtId="0" fontId="5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vertical="top"/>
      <protection locked="0"/>
    </xf>
    <xf numFmtId="0" fontId="3" fillId="34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39" borderId="10" xfId="0" applyNumberFormat="1" applyFont="1" applyFill="1" applyBorder="1" applyAlignment="1" applyProtection="1">
      <alignment/>
      <protection locked="0"/>
    </xf>
    <xf numFmtId="166" fontId="3" fillId="0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 horizontal="right" vertical="top"/>
      <protection locked="0"/>
    </xf>
    <xf numFmtId="0" fontId="4" fillId="0" borderId="10" xfId="0" applyFont="1" applyBorder="1" applyAlignment="1">
      <alignment/>
    </xf>
    <xf numFmtId="4" fontId="3" fillId="39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4"/>
  <sheetViews>
    <sheetView tabSelected="1" view="pageBreakPreview" zoomScale="150" zoomScaleSheetLayoutView="150" zoomScalePageLayoutView="0" workbookViewId="0" topLeftCell="D1">
      <selection activeCell="H6" sqref="H6"/>
    </sheetView>
  </sheetViews>
  <sheetFormatPr defaultColWidth="9.00390625" defaultRowHeight="12.75"/>
  <cols>
    <col min="1" max="1" width="9.125" style="0" hidden="1" customWidth="1"/>
    <col min="2" max="2" width="4.75390625" style="0" customWidth="1"/>
    <col min="3" max="3" width="68.375" style="0" customWidth="1"/>
    <col min="4" max="4" width="12.25390625" style="0" customWidth="1"/>
    <col min="5" max="5" width="12.75390625" style="0" customWidth="1"/>
    <col min="6" max="6" width="13.25390625" style="0" customWidth="1"/>
    <col min="7" max="7" width="10.75390625" style="0" bestFit="1" customWidth="1"/>
    <col min="8" max="8" width="9.25390625" style="0" bestFit="1" customWidth="1"/>
    <col min="10" max="10" width="28.625" style="0" customWidth="1"/>
    <col min="11" max="11" width="13.75390625" style="0" customWidth="1"/>
    <col min="12" max="12" width="11.375" style="0" customWidth="1"/>
  </cols>
  <sheetData>
    <row r="3" spans="2:6" ht="29.25" customHeight="1">
      <c r="B3" s="92" t="s">
        <v>71</v>
      </c>
      <c r="C3" s="92"/>
      <c r="D3" s="92"/>
      <c r="E3" s="92"/>
      <c r="F3" s="92"/>
    </row>
    <row r="4" spans="3:6" ht="13.5" customHeight="1">
      <c r="C4" s="1"/>
      <c r="D4" s="2"/>
      <c r="E4" s="1"/>
      <c r="F4" s="36" t="s">
        <v>69</v>
      </c>
    </row>
    <row r="5" spans="2:6" ht="72" customHeight="1">
      <c r="B5" s="95" t="s">
        <v>10</v>
      </c>
      <c r="C5" s="95" t="s">
        <v>9</v>
      </c>
      <c r="D5" s="90" t="s">
        <v>72</v>
      </c>
      <c r="E5" s="90" t="s">
        <v>73</v>
      </c>
      <c r="F5" s="90" t="s">
        <v>74</v>
      </c>
    </row>
    <row r="6" spans="2:6" ht="63" customHeight="1">
      <c r="B6" s="95"/>
      <c r="C6" s="95"/>
      <c r="D6" s="91"/>
      <c r="E6" s="91"/>
      <c r="F6" s="91"/>
    </row>
    <row r="7" spans="2:6" ht="11.25" customHeight="1">
      <c r="B7" s="94" t="s">
        <v>30</v>
      </c>
      <c r="C7" s="94"/>
      <c r="D7" s="94"/>
      <c r="E7" s="94"/>
      <c r="F7" s="94"/>
    </row>
    <row r="8" spans="2:6" ht="12.75">
      <c r="B8" s="55" t="s">
        <v>14</v>
      </c>
      <c r="C8" s="56" t="s">
        <v>46</v>
      </c>
      <c r="D8" s="57">
        <f>+D10+D13</f>
        <v>6891025</v>
      </c>
      <c r="E8" s="57">
        <f>+E10+E13</f>
        <v>7008343</v>
      </c>
      <c r="F8" s="57">
        <f>+F10+F13</f>
        <v>7138107</v>
      </c>
    </row>
    <row r="9" spans="2:6" ht="10.5" customHeight="1">
      <c r="B9" s="58"/>
      <c r="C9" s="4" t="s">
        <v>0</v>
      </c>
      <c r="D9" s="59"/>
      <c r="E9" s="59"/>
      <c r="F9" s="59"/>
    </row>
    <row r="10" spans="2:6" ht="12.75">
      <c r="B10" s="55" t="s">
        <v>11</v>
      </c>
      <c r="C10" s="56" t="s">
        <v>1</v>
      </c>
      <c r="D10" s="57">
        <f>D11+D12</f>
        <v>2146125</v>
      </c>
      <c r="E10" s="57">
        <f>E11+E12</f>
        <v>2605243</v>
      </c>
      <c r="F10" s="57">
        <f>F11+F12</f>
        <v>2735007</v>
      </c>
    </row>
    <row r="11" spans="2:6" ht="12.75">
      <c r="B11" s="58"/>
      <c r="C11" s="4" t="s">
        <v>2</v>
      </c>
      <c r="D11" s="59">
        <v>2013425</v>
      </c>
      <c r="E11" s="59">
        <v>2472543</v>
      </c>
      <c r="F11" s="59">
        <v>2602307</v>
      </c>
    </row>
    <row r="12" spans="2:6" ht="12.75">
      <c r="B12" s="58"/>
      <c r="C12" s="4" t="s">
        <v>3</v>
      </c>
      <c r="D12" s="59">
        <v>132700</v>
      </c>
      <c r="E12" s="59">
        <v>132700</v>
      </c>
      <c r="F12" s="59">
        <v>132700</v>
      </c>
    </row>
    <row r="13" spans="2:6" ht="12.75">
      <c r="B13" s="55" t="s">
        <v>13</v>
      </c>
      <c r="C13" s="56" t="s">
        <v>4</v>
      </c>
      <c r="D13" s="57">
        <f>SUM(D14:D17)</f>
        <v>4744900</v>
      </c>
      <c r="E13" s="57">
        <f>SUM(E14:E17)</f>
        <v>4403100</v>
      </c>
      <c r="F13" s="57">
        <f>SUM(F14:F17)</f>
        <v>4403100</v>
      </c>
    </row>
    <row r="14" spans="2:10" ht="12.75">
      <c r="B14" s="58"/>
      <c r="C14" s="4" t="s">
        <v>5</v>
      </c>
      <c r="D14" s="59">
        <v>1710000</v>
      </c>
      <c r="E14" s="59">
        <v>1368000</v>
      </c>
      <c r="F14" s="59">
        <v>1368000</v>
      </c>
      <c r="J14" s="11"/>
    </row>
    <row r="15" spans="2:6" ht="12.75">
      <c r="B15" s="58"/>
      <c r="C15" s="4" t="s">
        <v>6</v>
      </c>
      <c r="D15" s="59">
        <v>2961000</v>
      </c>
      <c r="E15" s="59">
        <v>2961000</v>
      </c>
      <c r="F15" s="59">
        <v>2961000</v>
      </c>
    </row>
    <row r="16" spans="2:6" ht="12.75">
      <c r="B16" s="58"/>
      <c r="C16" s="4" t="s">
        <v>8</v>
      </c>
      <c r="D16" s="59">
        <v>73900</v>
      </c>
      <c r="E16" s="59">
        <v>74100</v>
      </c>
      <c r="F16" s="59">
        <v>74100</v>
      </c>
    </row>
    <row r="17" spans="2:6" ht="12" customHeight="1">
      <c r="B17" s="58"/>
      <c r="C17" s="4" t="s">
        <v>7</v>
      </c>
      <c r="D17" s="59"/>
      <c r="E17" s="59"/>
      <c r="F17" s="59"/>
    </row>
    <row r="18" spans="2:6" ht="12.75">
      <c r="B18" s="60">
        <v>2</v>
      </c>
      <c r="C18" s="61" t="s">
        <v>48</v>
      </c>
      <c r="D18" s="88">
        <v>6998331</v>
      </c>
      <c r="E18" s="88">
        <v>7138605</v>
      </c>
      <c r="F18" s="88">
        <v>7274857</v>
      </c>
    </row>
    <row r="19" spans="2:6" ht="12.75">
      <c r="B19" s="58" t="s">
        <v>15</v>
      </c>
      <c r="C19" s="34" t="s">
        <v>41</v>
      </c>
      <c r="D19" s="59"/>
      <c r="E19" s="59"/>
      <c r="F19" s="59"/>
    </row>
    <row r="20" spans="2:6" ht="12.75">
      <c r="B20" s="58" t="s">
        <v>16</v>
      </c>
      <c r="C20" s="34" t="s">
        <v>23</v>
      </c>
      <c r="D20" s="59"/>
      <c r="E20" s="59"/>
      <c r="F20" s="59"/>
    </row>
    <row r="21" spans="2:12" ht="12.75">
      <c r="B21" s="62" t="s">
        <v>24</v>
      </c>
      <c r="C21" s="63" t="s">
        <v>49</v>
      </c>
      <c r="D21" s="64">
        <v>6998331</v>
      </c>
      <c r="E21" s="64">
        <v>7138605</v>
      </c>
      <c r="F21" s="64">
        <v>7274857</v>
      </c>
      <c r="G21" s="14"/>
      <c r="H21" s="15"/>
      <c r="I21" s="17"/>
      <c r="J21" s="17"/>
      <c r="K21" s="17"/>
      <c r="L21" s="17"/>
    </row>
    <row r="22" spans="2:12" ht="12" customHeight="1">
      <c r="B22" s="60" t="s">
        <v>17</v>
      </c>
      <c r="C22" s="65" t="s">
        <v>45</v>
      </c>
      <c r="D22" s="53">
        <f>IF(D10=0,0,D25/D10*-100)</f>
        <v>5</v>
      </c>
      <c r="E22" s="53">
        <f>IF(E10=0,0,E25/E10*-100)</f>
        <v>5</v>
      </c>
      <c r="F22" s="53">
        <f>IF(F10=0,0,F25/F10*-100)</f>
        <v>5</v>
      </c>
      <c r="G22" s="16"/>
      <c r="H22" s="17"/>
      <c r="I22" s="17"/>
      <c r="J22" s="28"/>
      <c r="K22" s="17"/>
      <c r="L22" s="17"/>
    </row>
    <row r="23" spans="2:12" ht="12.75">
      <c r="B23" s="66" t="s">
        <v>25</v>
      </c>
      <c r="C23" s="4" t="s">
        <v>43</v>
      </c>
      <c r="D23" s="54">
        <v>5</v>
      </c>
      <c r="E23" s="54">
        <v>5</v>
      </c>
      <c r="F23" s="54">
        <v>5</v>
      </c>
      <c r="G23" s="18"/>
      <c r="H23" s="19"/>
      <c r="I23" s="18"/>
      <c r="J23" s="20"/>
      <c r="K23" s="23"/>
      <c r="L23" s="17"/>
    </row>
    <row r="24" spans="2:12" ht="14.25" customHeight="1">
      <c r="B24" s="60" t="s">
        <v>26</v>
      </c>
      <c r="C24" s="35" t="s">
        <v>47</v>
      </c>
      <c r="D24" s="53">
        <f>D10*D23/-100</f>
        <v>-107306.25</v>
      </c>
      <c r="E24" s="53">
        <f>E10*E23/-100</f>
        <v>-130262.15</v>
      </c>
      <c r="F24" s="53">
        <f>F10*F23/-100</f>
        <v>-136750.35</v>
      </c>
      <c r="G24" s="13"/>
      <c r="H24" s="21"/>
      <c r="I24" s="13"/>
      <c r="J24" s="22"/>
      <c r="K24" s="17"/>
      <c r="L24" s="17"/>
    </row>
    <row r="25" spans="2:12" ht="12.75">
      <c r="B25" s="60" t="s">
        <v>31</v>
      </c>
      <c r="C25" s="35" t="s">
        <v>50</v>
      </c>
      <c r="D25" s="53">
        <f>D8-D21</f>
        <v>-107306</v>
      </c>
      <c r="E25" s="53">
        <f>E8-E21</f>
        <v>-130262</v>
      </c>
      <c r="F25" s="53">
        <f>F8-F21</f>
        <v>-136750</v>
      </c>
      <c r="G25" s="12"/>
      <c r="H25" s="12"/>
      <c r="I25" s="12"/>
      <c r="J25" s="12"/>
      <c r="K25" s="12"/>
      <c r="L25" s="17"/>
    </row>
    <row r="26" spans="2:12" ht="12.75" customHeight="1">
      <c r="B26" s="60" t="s">
        <v>42</v>
      </c>
      <c r="C26" s="35" t="s">
        <v>44</v>
      </c>
      <c r="D26" s="53">
        <f>+D24-D25</f>
        <v>-0.25</v>
      </c>
      <c r="E26" s="53">
        <f>+E24-E25</f>
        <v>-0.15</v>
      </c>
      <c r="F26" s="53">
        <f>+F24-F25</f>
        <v>-0.35</v>
      </c>
      <c r="G26" s="12"/>
      <c r="H26" s="12"/>
      <c r="I26" s="12"/>
      <c r="J26" s="12"/>
      <c r="K26" s="24"/>
      <c r="L26" s="17"/>
    </row>
    <row r="27" spans="2:12" s="43" customFormat="1" ht="9.75" customHeight="1">
      <c r="B27" s="67"/>
      <c r="C27" s="68"/>
      <c r="D27" s="69"/>
      <c r="E27" s="69"/>
      <c r="F27" s="69"/>
      <c r="G27" s="44"/>
      <c r="H27" s="44"/>
      <c r="I27" s="44"/>
      <c r="J27" s="44"/>
      <c r="K27" s="45"/>
      <c r="L27" s="46"/>
    </row>
    <row r="28" spans="2:12" ht="12" customHeight="1">
      <c r="B28" s="93">
        <v>4</v>
      </c>
      <c r="C28" s="32" t="s">
        <v>51</v>
      </c>
      <c r="D28" s="42">
        <f>D29+D30+D31+D32+D33</f>
        <v>107306</v>
      </c>
      <c r="E28" s="42">
        <f>E29+E30+E31+E32+E33</f>
        <v>130262</v>
      </c>
      <c r="F28" s="42">
        <f>F29+F30+F31+F32+F33</f>
        <v>136750</v>
      </c>
      <c r="G28" s="12"/>
      <c r="H28" s="12"/>
      <c r="I28" s="12"/>
      <c r="J28" s="12"/>
      <c r="K28" s="24"/>
      <c r="L28" s="17"/>
    </row>
    <row r="29" spans="2:12" ht="12.75" customHeight="1">
      <c r="B29" s="91"/>
      <c r="C29" s="32" t="s">
        <v>52</v>
      </c>
      <c r="D29" s="42">
        <f>D42-D44</f>
        <v>0</v>
      </c>
      <c r="E29" s="42">
        <f>E42-E44</f>
        <v>0</v>
      </c>
      <c r="F29" s="42">
        <f>F42-F44</f>
        <v>0</v>
      </c>
      <c r="G29" s="12"/>
      <c r="H29" s="12"/>
      <c r="I29" s="12"/>
      <c r="J29" s="12"/>
      <c r="K29" s="24"/>
      <c r="L29" s="17"/>
    </row>
    <row r="30" spans="2:12" ht="12.75" customHeight="1">
      <c r="B30" s="91"/>
      <c r="C30" s="32" t="s">
        <v>53</v>
      </c>
      <c r="D30" s="42">
        <v>107306</v>
      </c>
      <c r="E30" s="42">
        <v>130262</v>
      </c>
      <c r="F30" s="42">
        <v>136750</v>
      </c>
      <c r="G30" s="12"/>
      <c r="H30" s="12"/>
      <c r="I30" s="12"/>
      <c r="J30" s="12"/>
      <c r="K30" s="24"/>
      <c r="L30" s="17"/>
    </row>
    <row r="31" spans="2:12" ht="14.25" customHeight="1">
      <c r="B31" s="91"/>
      <c r="C31" s="32" t="s">
        <v>54</v>
      </c>
      <c r="D31" s="42"/>
      <c r="E31" s="42"/>
      <c r="F31" s="42"/>
      <c r="G31" s="12"/>
      <c r="H31" s="12"/>
      <c r="I31" s="12"/>
      <c r="J31" s="12"/>
      <c r="K31" s="24"/>
      <c r="L31" s="17"/>
    </row>
    <row r="32" spans="2:12" ht="14.25" customHeight="1">
      <c r="B32" s="91"/>
      <c r="C32" s="32" t="s">
        <v>55</v>
      </c>
      <c r="D32" s="42">
        <v>0</v>
      </c>
      <c r="E32" s="42">
        <v>0</v>
      </c>
      <c r="F32" s="42">
        <v>0</v>
      </c>
      <c r="G32" s="12"/>
      <c r="H32" s="12"/>
      <c r="I32" s="12"/>
      <c r="J32" s="12"/>
      <c r="K32" s="24"/>
      <c r="L32" s="17"/>
    </row>
    <row r="33" spans="2:12" ht="22.5" customHeight="1">
      <c r="B33" s="91"/>
      <c r="C33" s="32" t="s">
        <v>56</v>
      </c>
      <c r="D33" s="42">
        <f>D43-D45</f>
        <v>0</v>
      </c>
      <c r="E33" s="42">
        <f>E43-E45</f>
        <v>0</v>
      </c>
      <c r="F33" s="42">
        <f>F43-F45</f>
        <v>0</v>
      </c>
      <c r="G33" s="12"/>
      <c r="H33" s="12"/>
      <c r="I33" s="12"/>
      <c r="J33" s="12"/>
      <c r="K33" s="24"/>
      <c r="L33" s="17"/>
    </row>
    <row r="34" spans="2:12" s="43" customFormat="1" ht="11.25" customHeight="1">
      <c r="B34" s="67"/>
      <c r="C34" s="68"/>
      <c r="D34" s="69"/>
      <c r="E34" s="69"/>
      <c r="F34" s="69"/>
      <c r="G34" s="44"/>
      <c r="H34" s="44"/>
      <c r="I34" s="44"/>
      <c r="J34" s="44"/>
      <c r="K34" s="45"/>
      <c r="L34" s="46"/>
    </row>
    <row r="35" spans="2:12" ht="12" customHeight="1">
      <c r="B35" s="70" t="s">
        <v>57</v>
      </c>
      <c r="C35" s="35" t="s">
        <v>22</v>
      </c>
      <c r="D35" s="71">
        <f>IF(D22&lt;=D23,D10/2,D10)</f>
        <v>1073062.5</v>
      </c>
      <c r="E35" s="71">
        <f>IF(E22&lt;=E23,E10/2,E10)</f>
        <v>1302621.5</v>
      </c>
      <c r="F35" s="71">
        <f>IF(F22&lt;=F23,F10/2,F10)</f>
        <v>1367503.5</v>
      </c>
      <c r="G35" s="15"/>
      <c r="H35" s="15"/>
      <c r="I35" s="17"/>
      <c r="J35" s="17"/>
      <c r="K35" s="17"/>
      <c r="L35" s="17"/>
    </row>
    <row r="36" spans="2:12" ht="12" customHeight="1">
      <c r="B36" s="72" t="s">
        <v>27</v>
      </c>
      <c r="C36" s="73" t="s">
        <v>32</v>
      </c>
      <c r="D36" s="41">
        <v>1073060</v>
      </c>
      <c r="E36" s="41">
        <v>1302620</v>
      </c>
      <c r="F36" s="41">
        <v>1367500</v>
      </c>
      <c r="I36" s="17"/>
      <c r="J36" s="17"/>
      <c r="K36" s="17"/>
      <c r="L36" s="17"/>
    </row>
    <row r="37" spans="2:12" ht="9" customHeight="1">
      <c r="B37" s="72"/>
      <c r="C37" s="73"/>
      <c r="D37" s="74"/>
      <c r="E37" s="74"/>
      <c r="F37" s="74"/>
      <c r="I37" s="17"/>
      <c r="J37" s="17"/>
      <c r="K37" s="17"/>
      <c r="L37" s="17"/>
    </row>
    <row r="38" spans="2:12" ht="12.75" customHeight="1">
      <c r="B38" s="75">
        <v>6</v>
      </c>
      <c r="C38" s="68" t="s">
        <v>40</v>
      </c>
      <c r="D38" s="76">
        <v>0</v>
      </c>
      <c r="E38" s="76">
        <v>0</v>
      </c>
      <c r="F38" s="76">
        <v>0</v>
      </c>
      <c r="I38" s="17"/>
      <c r="J38" s="17"/>
      <c r="K38" s="17"/>
      <c r="L38" s="17"/>
    </row>
    <row r="39" spans="2:12" ht="12.75">
      <c r="B39" s="77" t="s">
        <v>12</v>
      </c>
      <c r="C39" s="31" t="s">
        <v>18</v>
      </c>
      <c r="D39" s="50">
        <f>SUM(D40:D42)-SUM(D43:D45)</f>
        <v>0</v>
      </c>
      <c r="E39" s="50">
        <f>SUM(E40:E42)-SUM(E43:E45)</f>
        <v>0</v>
      </c>
      <c r="F39" s="50">
        <f>SUM(F40:F42)-SUM(F43:F45)</f>
        <v>0</v>
      </c>
      <c r="I39" s="17"/>
      <c r="J39" s="17"/>
      <c r="K39" s="17"/>
      <c r="L39" s="17"/>
    </row>
    <row r="40" spans="2:12" ht="12.75">
      <c r="B40" s="78" t="s">
        <v>58</v>
      </c>
      <c r="C40" s="4" t="s">
        <v>34</v>
      </c>
      <c r="D40" s="37"/>
      <c r="E40" s="38"/>
      <c r="F40" s="39"/>
      <c r="I40" s="17"/>
      <c r="J40" s="13"/>
      <c r="K40" s="17"/>
      <c r="L40" s="25"/>
    </row>
    <row r="41" spans="2:12" ht="12.75">
      <c r="B41" s="79" t="s">
        <v>59</v>
      </c>
      <c r="C41" s="4" t="s">
        <v>35</v>
      </c>
      <c r="D41" s="40"/>
      <c r="E41" s="38"/>
      <c r="F41" s="39"/>
      <c r="I41" s="17"/>
      <c r="J41" s="17"/>
      <c r="K41" s="17"/>
      <c r="L41" s="17"/>
    </row>
    <row r="42" spans="2:12" ht="12.75">
      <c r="B42" s="80" t="s">
        <v>60</v>
      </c>
      <c r="C42" s="4" t="s">
        <v>36</v>
      </c>
      <c r="D42" s="37"/>
      <c r="E42" s="38"/>
      <c r="F42" s="39"/>
      <c r="I42" s="17"/>
      <c r="J42" s="17"/>
      <c r="K42" s="20"/>
      <c r="L42" s="17"/>
    </row>
    <row r="43" spans="2:12" ht="12.75">
      <c r="B43" s="80" t="s">
        <v>61</v>
      </c>
      <c r="C43" s="4" t="s">
        <v>37</v>
      </c>
      <c r="D43" s="37"/>
      <c r="E43" s="38"/>
      <c r="F43" s="39"/>
      <c r="I43" s="17"/>
      <c r="J43" s="24"/>
      <c r="K43" s="17"/>
      <c r="L43" s="26"/>
    </row>
    <row r="44" spans="2:12" ht="12.75">
      <c r="B44" s="80" t="s">
        <v>62</v>
      </c>
      <c r="C44" s="4" t="s">
        <v>38</v>
      </c>
      <c r="D44" s="37"/>
      <c r="E44" s="38"/>
      <c r="F44" s="39"/>
      <c r="I44" s="17"/>
      <c r="J44" s="17"/>
      <c r="K44" s="17"/>
      <c r="L44" s="17"/>
    </row>
    <row r="45" spans="2:12" ht="12.75">
      <c r="B45" s="80" t="s">
        <v>63</v>
      </c>
      <c r="C45" s="4" t="s">
        <v>39</v>
      </c>
      <c r="D45" s="37"/>
      <c r="E45" s="38"/>
      <c r="F45" s="39"/>
      <c r="I45" s="17"/>
      <c r="J45" s="17"/>
      <c r="K45" s="27"/>
      <c r="L45" s="17"/>
    </row>
    <row r="46" spans="2:12" ht="2.25" customHeight="1" hidden="1">
      <c r="B46" s="58"/>
      <c r="C46" s="81"/>
      <c r="D46" s="81"/>
      <c r="E46" s="81"/>
      <c r="F46" s="81"/>
      <c r="I46" s="17"/>
      <c r="J46" s="17"/>
      <c r="K46" s="17"/>
      <c r="L46" s="17"/>
    </row>
    <row r="47" spans="2:12" ht="12.75">
      <c r="B47" s="82">
        <v>7</v>
      </c>
      <c r="C47" s="83" t="s">
        <v>19</v>
      </c>
      <c r="D47" s="84">
        <f>+D51</f>
        <v>1038664.65</v>
      </c>
      <c r="E47" s="84">
        <f>+E51</f>
        <v>1059675.75</v>
      </c>
      <c r="F47" s="84">
        <f>+F51</f>
        <v>1080113.55</v>
      </c>
      <c r="I47" s="17"/>
      <c r="J47" s="17"/>
      <c r="K47" s="17"/>
      <c r="L47" s="17"/>
    </row>
    <row r="48" spans="2:12" ht="12.75">
      <c r="B48" s="80" t="s">
        <v>64</v>
      </c>
      <c r="C48" s="5" t="s">
        <v>28</v>
      </c>
      <c r="D48" s="51">
        <f>+D18</f>
        <v>6998331</v>
      </c>
      <c r="E48" s="51">
        <f>+E18</f>
        <v>7138605</v>
      </c>
      <c r="F48" s="51">
        <f>+F18</f>
        <v>7274857</v>
      </c>
      <c r="I48" s="17"/>
      <c r="J48" s="17"/>
      <c r="K48" s="17"/>
      <c r="L48" s="17"/>
    </row>
    <row r="49" spans="2:6" ht="12.75">
      <c r="B49" s="80" t="s">
        <v>65</v>
      </c>
      <c r="C49" s="5" t="s">
        <v>20</v>
      </c>
      <c r="D49" s="52">
        <f>+D16</f>
        <v>73900</v>
      </c>
      <c r="E49" s="52">
        <f>+E16</f>
        <v>74100</v>
      </c>
      <c r="F49" s="52">
        <f>+F16</f>
        <v>74100</v>
      </c>
    </row>
    <row r="50" spans="2:6" ht="12.75">
      <c r="B50" s="80" t="s">
        <v>66</v>
      </c>
      <c r="C50" s="5" t="s">
        <v>29</v>
      </c>
      <c r="D50" s="52">
        <f>D48-D49</f>
        <v>6924431</v>
      </c>
      <c r="E50" s="52">
        <f>E48-E49</f>
        <v>7064505</v>
      </c>
      <c r="F50" s="52">
        <f>F48-F49</f>
        <v>7200757</v>
      </c>
    </row>
    <row r="51" spans="2:6" ht="14.25" customHeight="1">
      <c r="B51" s="80" t="s">
        <v>67</v>
      </c>
      <c r="C51" s="5" t="s">
        <v>21</v>
      </c>
      <c r="D51" s="52">
        <f>D50*15/100</f>
        <v>1038664.65</v>
      </c>
      <c r="E51" s="52">
        <f>E50*15/100</f>
        <v>1059675.75</v>
      </c>
      <c r="F51" s="52">
        <f>F50*15/100</f>
        <v>1080113.55</v>
      </c>
    </row>
    <row r="52" spans="2:6" ht="12.75">
      <c r="B52" s="82" t="s">
        <v>68</v>
      </c>
      <c r="C52" s="83" t="s">
        <v>33</v>
      </c>
      <c r="D52" s="85"/>
      <c r="E52" s="38"/>
      <c r="F52" s="86"/>
    </row>
    <row r="53" spans="2:6" ht="3" customHeight="1">
      <c r="B53" s="58"/>
      <c r="C53" s="87"/>
      <c r="D53" s="87"/>
      <c r="E53" s="87"/>
      <c r="F53" s="87"/>
    </row>
    <row r="54" spans="2:6" ht="12.75">
      <c r="B54" s="3"/>
      <c r="C54" s="89" t="s">
        <v>70</v>
      </c>
      <c r="D54" s="89"/>
      <c r="E54" s="89"/>
      <c r="F54" s="89"/>
    </row>
    <row r="55" spans="3:6" ht="12.75">
      <c r="C55" s="29"/>
      <c r="D55" s="30"/>
      <c r="E55" s="30"/>
      <c r="F55" s="30"/>
    </row>
    <row r="56" ht="12.75">
      <c r="C56" s="9"/>
    </row>
    <row r="57" spans="3:6" ht="12.75">
      <c r="C57" s="8"/>
      <c r="D57" s="8"/>
      <c r="E57" s="8"/>
      <c r="F57" s="8"/>
    </row>
    <row r="58" ht="15.75">
      <c r="C58" s="33"/>
    </row>
    <row r="59" ht="25.5" customHeight="1">
      <c r="C59" s="48"/>
    </row>
    <row r="60" spans="3:6" ht="24" customHeight="1">
      <c r="C60" s="49"/>
      <c r="D60" s="7"/>
      <c r="E60" s="7"/>
      <c r="F60" s="7"/>
    </row>
    <row r="61" spans="3:6" ht="25.5" customHeight="1">
      <c r="C61" s="47"/>
      <c r="D61" s="7"/>
      <c r="E61" s="7"/>
      <c r="F61" s="7"/>
    </row>
    <row r="65" ht="12.75">
      <c r="C65" s="6"/>
    </row>
    <row r="66" ht="12.75">
      <c r="C66" s="9"/>
    </row>
    <row r="71" ht="12.75">
      <c r="C71" s="9"/>
    </row>
    <row r="74" ht="12.75">
      <c r="C74" s="10"/>
    </row>
  </sheetData>
  <sheetProtection deleteColumns="0" deleteRows="0" selectLockedCells="1"/>
  <mergeCells count="9">
    <mergeCell ref="C54:F54"/>
    <mergeCell ref="E5:E6"/>
    <mergeCell ref="F5:F6"/>
    <mergeCell ref="B3:F3"/>
    <mergeCell ref="B28:B33"/>
    <mergeCell ref="B7:F7"/>
    <mergeCell ref="B5:B6"/>
    <mergeCell ref="C5:C6"/>
    <mergeCell ref="D5:D6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</dc:creator>
  <cp:keywords/>
  <dc:description/>
  <cp:lastModifiedBy>USER</cp:lastModifiedBy>
  <cp:lastPrinted>2013-11-13T11:14:52Z</cp:lastPrinted>
  <dcterms:created xsi:type="dcterms:W3CDTF">2008-12-18T08:43:51Z</dcterms:created>
  <dcterms:modified xsi:type="dcterms:W3CDTF">2013-12-24T06:18:14Z</dcterms:modified>
  <cp:category/>
  <cp:version/>
  <cp:contentType/>
  <cp:contentStatus/>
</cp:coreProperties>
</file>